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Souhrn ZL 07 - minorité - Vidox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 08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Stavba!$A$1:$J$52</definedName>
    <definedName name="_xlnm.Print_Area" localSheetId="2">'ZL 08 Pol'!$A$1:$S$37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I8" i="11"/>
  <c r="K8" i="11"/>
  <c r="O8" i="11"/>
  <c r="Q8" i="11"/>
  <c r="G9" i="11"/>
  <c r="M9" i="11" s="1"/>
  <c r="I9" i="11"/>
  <c r="K9" i="11"/>
  <c r="O9" i="11"/>
  <c r="Q9" i="11"/>
  <c r="G10" i="11"/>
  <c r="M10" i="11" s="1"/>
  <c r="I10" i="11"/>
  <c r="K10" i="11"/>
  <c r="O10" i="11"/>
  <c r="Q10" i="11"/>
  <c r="G11" i="11"/>
  <c r="M11" i="11" s="1"/>
  <c r="I11" i="11"/>
  <c r="K11" i="11"/>
  <c r="O11" i="11"/>
  <c r="Q11" i="11"/>
  <c r="G12" i="11"/>
  <c r="M12" i="11" s="1"/>
  <c r="I12" i="11"/>
  <c r="K12" i="11"/>
  <c r="O12" i="11"/>
  <c r="Q12" i="11"/>
  <c r="G13" i="11"/>
  <c r="M13" i="11" s="1"/>
  <c r="I13" i="11"/>
  <c r="K13" i="11"/>
  <c r="O13" i="11"/>
  <c r="Q13" i="11"/>
  <c r="G14" i="11"/>
  <c r="M14" i="11" s="1"/>
  <c r="I14" i="11"/>
  <c r="K14" i="11"/>
  <c r="O14" i="11"/>
  <c r="Q14" i="11"/>
  <c r="G15" i="11"/>
  <c r="M15" i="11" s="1"/>
  <c r="I15" i="11"/>
  <c r="K15" i="11"/>
  <c r="O15" i="11"/>
  <c r="Q15" i="11"/>
  <c r="G17" i="11"/>
  <c r="M17" i="11" s="1"/>
  <c r="M16" i="11" s="1"/>
  <c r="I17" i="11"/>
  <c r="I16" i="11" s="1"/>
  <c r="K17" i="11"/>
  <c r="K16" i="11" s="1"/>
  <c r="O17" i="11"/>
  <c r="O16" i="11" s="1"/>
  <c r="Q17" i="11"/>
  <c r="Q16" i="11" s="1"/>
  <c r="G20" i="11"/>
  <c r="M20" i="11" s="1"/>
  <c r="I20" i="11"/>
  <c r="K20" i="11"/>
  <c r="O20" i="11"/>
  <c r="Q20" i="11"/>
  <c r="G21" i="11"/>
  <c r="M21" i="11" s="1"/>
  <c r="I21" i="11"/>
  <c r="K21" i="11"/>
  <c r="O21" i="11"/>
  <c r="Q21" i="11"/>
  <c r="G22" i="11"/>
  <c r="M22" i="11" s="1"/>
  <c r="I22" i="11"/>
  <c r="K22" i="11"/>
  <c r="O22" i="11"/>
  <c r="Q22" i="11"/>
  <c r="G23" i="11"/>
  <c r="M23" i="11" s="1"/>
  <c r="I23" i="11"/>
  <c r="K23" i="11"/>
  <c r="O23" i="11"/>
  <c r="Q23" i="11"/>
  <c r="G24" i="11"/>
  <c r="M24" i="11" s="1"/>
  <c r="I24" i="11"/>
  <c r="K24" i="11"/>
  <c r="O24" i="11"/>
  <c r="Q24" i="11"/>
  <c r="G25" i="11"/>
  <c r="M25" i="11" s="1"/>
  <c r="I25" i="11"/>
  <c r="K25" i="11"/>
  <c r="O25" i="11"/>
  <c r="Q25" i="11"/>
  <c r="G26" i="11"/>
  <c r="M26" i="11" s="1"/>
  <c r="I26" i="11"/>
  <c r="K26" i="11"/>
  <c r="O26" i="11"/>
  <c r="Q26" i="11"/>
  <c r="G27" i="11"/>
  <c r="M27" i="11" s="1"/>
  <c r="I27" i="11"/>
  <c r="K27" i="11"/>
  <c r="O27" i="11"/>
  <c r="Q27" i="11"/>
  <c r="G28" i="11"/>
  <c r="M28" i="11" s="1"/>
  <c r="I28" i="11"/>
  <c r="K28" i="11"/>
  <c r="O28" i="11"/>
  <c r="Q28" i="11"/>
  <c r="G29" i="11"/>
  <c r="M29" i="11" s="1"/>
  <c r="I29" i="11"/>
  <c r="K29" i="11"/>
  <c r="O29" i="11"/>
  <c r="Q29" i="11"/>
  <c r="G31" i="11"/>
  <c r="I31" i="11"/>
  <c r="K31" i="11"/>
  <c r="O31" i="11"/>
  <c r="Q31" i="11"/>
  <c r="G32" i="11"/>
  <c r="M32" i="11" s="1"/>
  <c r="I32" i="11"/>
  <c r="K32" i="11"/>
  <c r="O32" i="11"/>
  <c r="Q32" i="11"/>
  <c r="G33" i="11"/>
  <c r="M33" i="11" s="1"/>
  <c r="I33" i="11"/>
  <c r="K33" i="11"/>
  <c r="O33" i="11"/>
  <c r="Q33" i="11"/>
  <c r="G34" i="11"/>
  <c r="M34" i="11" s="1"/>
  <c r="I34" i="11"/>
  <c r="K34" i="11"/>
  <c r="O34" i="11"/>
  <c r="Q34" i="11"/>
  <c r="G35" i="11"/>
  <c r="M35" i="11" s="1"/>
  <c r="I35" i="11"/>
  <c r="K35" i="11"/>
  <c r="O35" i="11"/>
  <c r="Q35" i="11"/>
  <c r="I52" i="1"/>
  <c r="J51" i="1" s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E26" i="1"/>
  <c r="O19" i="11" l="1"/>
  <c r="I30" i="11"/>
  <c r="K7" i="11"/>
  <c r="J39" i="1"/>
  <c r="J42" i="1" s="1"/>
  <c r="Q30" i="11"/>
  <c r="G30" i="11"/>
  <c r="K19" i="11"/>
  <c r="I7" i="11"/>
  <c r="Q19" i="11"/>
  <c r="O7" i="11"/>
  <c r="K30" i="11"/>
  <c r="O30" i="11"/>
  <c r="I19" i="11"/>
  <c r="G16" i="11"/>
  <c r="Q7" i="11"/>
  <c r="G7" i="11"/>
  <c r="M19" i="11"/>
  <c r="G19" i="11"/>
  <c r="M31" i="11"/>
  <c r="M30" i="11" s="1"/>
  <c r="M8" i="11"/>
  <c r="M7" i="11" s="1"/>
  <c r="J49" i="1"/>
  <c r="J50" i="1"/>
  <c r="J5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<sst xmlns="http://schemas.openxmlformats.org/spreadsheetml/2006/main" count="271" uniqueCount="153">
  <si>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</si>
  <si>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</si>
  <si>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</si>
  <si>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</si>
  <si>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</si>
  <si>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</si>
  <si>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</si>
  <si>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</si>
  <si>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</si>
  <si>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</si>
  <si>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</si>
  <si>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</si>
  <si>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</si>
  <si>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</si>
  <si>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</si>
  <si>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</si>
  <si>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</si>
  <si>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</si>
  <si>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</si>
  <si>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</si>
  <si>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</si>
  <si>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</si>
  <si>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</si>
  <si>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</si>
  <si>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</si>
  <si>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</si>
  <si>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</si>
  <si>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</si>
  <si>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</si>
  <si>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</si>
  <si>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</si>
  <si>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</si>
  <si>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</si>
  <si>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</si>
  <si>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</si>
  <si>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</si>
  <si>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</si>
  <si>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</si>
  <si>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</si>
  <si>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</si>
  <si>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</si>
  <si>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08</t>
  </si>
  <si>
    <t xml:space="preserve">Objekt M7 - Klášterní kostel - výroba a montáž kovaných prvků </t>
  </si>
  <si>
    <t>ZL</t>
  </si>
  <si>
    <t>Změnové listy</t>
  </si>
  <si>
    <t>Objekt:</t>
  </si>
  <si>
    <t>Rozpočet:</t>
  </si>
  <si>
    <t>Z14/04/26</t>
  </si>
  <si>
    <t>Kláštery minorité</t>
  </si>
  <si>
    <t>Stavba</t>
  </si>
  <si>
    <t>Celkem za stavbu</t>
  </si>
  <si>
    <t>CZK</t>
  </si>
  <si>
    <t>Rekapitulace dílů</t>
  </si>
  <si>
    <t>Typ dílu</t>
  </si>
  <si>
    <t>995</t>
  </si>
  <si>
    <t>Výroba, zinkování a osazení</t>
  </si>
  <si>
    <t>996</t>
  </si>
  <si>
    <t xml:space="preserve">Oboustranné zlacení plátkovým zlatem 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</si>
  <si>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</si>
  <si>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</si>
  <si>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</si>
  <si>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</si>
  <si>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</si>
  <si>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</si>
  <si>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</si>
  <si>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</si>
  <si>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</si>
  <si>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</si>
  <si>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</si>
  <si>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</si>
  <si>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</si>
  <si>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</si>
  <si>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</si>
  <si>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</si>
  <si>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</si>
  <si>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</si>
  <si>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</si>
  <si>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</si>
  <si>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</si>
  <si>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</si>
  <si>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</si>
  <si>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</si>
  <si>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</si>
  <si>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9586230</t>
  </si>
  <si>
    <t>Demontáž kovaných prvků</t>
  </si>
  <si>
    <t>kus</t>
  </si>
  <si>
    <t>Vlastní</t>
  </si>
  <si>
    <t>POL1_</t>
  </si>
  <si>
    <t>9586230a</t>
  </si>
  <si>
    <t>Očitění a restaurování kovaného kříže</t>
  </si>
  <si>
    <t>9586230b</t>
  </si>
  <si>
    <t>Povrchová úprava kovaného kříže</t>
  </si>
  <si>
    <t>9586230c</t>
  </si>
  <si>
    <t>Osazení a montáž kovaného kříže</t>
  </si>
  <si>
    <t>9586231a</t>
  </si>
  <si>
    <t>Restaurování konstrukce kovaného mariogramu</t>
  </si>
  <si>
    <t>9586231b</t>
  </si>
  <si>
    <t>Očištění kovaného mariogramu</t>
  </si>
  <si>
    <t>9586231c</t>
  </si>
  <si>
    <t>Osazení a montáž kovaného mariogramu</t>
  </si>
  <si>
    <t>9586231</t>
  </si>
  <si>
    <t>Vyrovnání kovaného mariogramu</t>
  </si>
  <si>
    <t>005124010R</t>
  </si>
  <si>
    <t>Koordinační činnost</t>
  </si>
  <si>
    <t>Soubor</t>
  </si>
  <si>
    <t>POL99_2</t>
  </si>
  <si>
    <t>koordinace restaurátorských prací, zajištění konzultací NPÚ, zajištění zpracování podkladů pro restaurování apod. : 1</t>
  </si>
  <si>
    <t>VV</t>
  </si>
  <si>
    <t>9586232</t>
  </si>
  <si>
    <t>Rovnání kovaného Symbolu IHS</t>
  </si>
  <si>
    <t>9586232a</t>
  </si>
  <si>
    <t>Oprava a doplnění kovaného Symbolu IHS</t>
  </si>
  <si>
    <t>9586232b</t>
  </si>
  <si>
    <t>Očištění kovaného Symbolu IHS</t>
  </si>
  <si>
    <t>9586232c</t>
  </si>
  <si>
    <t>Osazení a  montáž kovaného Symbolu IHS</t>
  </si>
  <si>
    <t>9586233a</t>
  </si>
  <si>
    <t>Výroba replik skeletů kovaného slunce</t>
  </si>
  <si>
    <t>9586233b</t>
  </si>
  <si>
    <t>Oprava a doplnění kovaného slunce</t>
  </si>
  <si>
    <t>9586233c</t>
  </si>
  <si>
    <t>Výroba repliky kovaného slunce</t>
  </si>
  <si>
    <t>9586233d</t>
  </si>
  <si>
    <t>Očištění kovaného slunce</t>
  </si>
  <si>
    <t>9586233e</t>
  </si>
  <si>
    <t>Osazení a montáž kovaného slunce</t>
  </si>
  <si>
    <t>9586233</t>
  </si>
  <si>
    <t>Vyrovnání kovaného slunce</t>
  </si>
  <si>
    <t>995652520</t>
  </si>
  <si>
    <t>Kříž - Oboustranné zlacení plátkovým zlatem</t>
  </si>
  <si>
    <t>995652521</t>
  </si>
  <si>
    <t>Mariogram - Oboustranné zlacení plátkovým zlatem</t>
  </si>
  <si>
    <t>995652522</t>
  </si>
  <si>
    <t>IHS - Oboustranné zlacení plátkovým zlatem</t>
  </si>
  <si>
    <t>995652523</t>
  </si>
  <si>
    <t>Slunce - Oboustranné zlacení plátkovým zlatem</t>
  </si>
  <si>
    <t>995652524</t>
  </si>
  <si>
    <t>Restaurátorská zpráva</t>
  </si>
  <si>
    <t/>
  </si>
  <si>
    <t>END</t>
  </si>
  <si>
    <t>Město Český Krumlov</t>
  </si>
  <si>
    <t>00245836</t>
  </si>
  <si>
    <t>náměstí Svornosti 1</t>
  </si>
  <si>
    <t>CZ00245836</t>
  </si>
  <si>
    <t>38101</t>
  </si>
  <si>
    <t>Český Krumlov-Vnitřní Město</t>
  </si>
  <si>
    <t>Společnost pro revitalizaci areálu klášterů Český Krumlov, VIDOX s.r.o., jako vedoucí člen</t>
  </si>
  <si>
    <t>25160168</t>
  </si>
  <si>
    <t>Radniční 133/1</t>
  </si>
  <si>
    <t>CZ25160168</t>
  </si>
  <si>
    <t>37001</t>
  </si>
  <si>
    <t>České Budějovice-České Budějovice 1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</si>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</sst>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2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D13" sqref="D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39</v>
      </c>
      <c r="B1" s="209" t="s">
        <v>4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 x14ac:dyDescent="0.2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 x14ac:dyDescent="0.2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 x14ac:dyDescent="0.2">
      <c r="A4" s="4"/>
      <c r="B4" s="94" t="s">
        <v>46</v>
      </c>
      <c r="C4" s="95"/>
      <c r="D4" s="96" t="s">
        <v>41</v>
      </c>
      <c r="E4" s="96" t="s">
        <v>42</v>
      </c>
      <c r="F4" s="97"/>
      <c r="G4" s="98"/>
      <c r="H4" s="97"/>
      <c r="I4" s="98"/>
      <c r="J4" s="99"/>
    </row>
    <row r="5" spans="1:15" ht="24" customHeight="1" x14ac:dyDescent="0.2">
      <c r="A5" s="4"/>
      <c r="B5" s="46" t="s">
        <v>23</v>
      </c>
      <c r="C5" s="5"/>
      <c r="D5" s="204" t="s">
        <v>140</v>
      </c>
      <c r="E5" s="26"/>
      <c r="F5" s="26"/>
      <c r="G5" s="26"/>
      <c r="H5" s="28" t="s">
        <v>36</v>
      </c>
      <c r="I5" s="204" t="s">
        <v>141</v>
      </c>
      <c r="J5" s="11"/>
    </row>
    <row r="6" spans="1:15" ht="15.75" customHeight="1" x14ac:dyDescent="0.2">
      <c r="A6" s="4"/>
      <c r="B6" s="40"/>
      <c r="C6" s="26"/>
      <c r="D6" s="204" t="s">
        <v>142</v>
      </c>
      <c r="E6" s="26"/>
      <c r="F6" s="26"/>
      <c r="G6" s="26"/>
      <c r="H6" s="28" t="s">
        <v>37</v>
      </c>
      <c r="I6" s="204" t="s">
        <v>143</v>
      </c>
      <c r="J6" s="11"/>
    </row>
    <row r="7" spans="1:15" ht="15.75" customHeight="1" x14ac:dyDescent="0.2">
      <c r="A7" s="4"/>
      <c r="B7" s="41"/>
      <c r="C7" s="205" t="s">
        <v>144</v>
      </c>
      <c r="D7" s="206" t="s">
        <v>145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8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8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24" t="s">
        <v>146</v>
      </c>
      <c r="E11" s="225"/>
      <c r="F11" s="225"/>
      <c r="G11" s="225"/>
      <c r="H11" s="28" t="s">
        <v>36</v>
      </c>
      <c r="I11" s="204" t="s">
        <v>147</v>
      </c>
      <c r="J11" s="11"/>
    </row>
    <row r="12" spans="1:15" ht="15.75" customHeight="1" x14ac:dyDescent="0.2">
      <c r="A12" s="4"/>
      <c r="B12" s="40"/>
      <c r="C12" s="26"/>
      <c r="D12" s="204" t="s">
        <v>148</v>
      </c>
      <c r="E12" s="204"/>
      <c r="F12" s="204"/>
      <c r="G12" s="204"/>
      <c r="H12" s="28" t="s">
        <v>37</v>
      </c>
      <c r="I12" s="204" t="s">
        <v>149</v>
      </c>
      <c r="J12" s="11"/>
    </row>
    <row r="13" spans="1:15" ht="15.75" customHeight="1" x14ac:dyDescent="0.2">
      <c r="A13" s="4"/>
      <c r="B13" s="41"/>
      <c r="C13" s="205" t="s">
        <v>150</v>
      </c>
      <c r="D13" s="206" t="s">
        <v>151</v>
      </c>
      <c r="E13" s="206"/>
      <c r="F13" s="206"/>
      <c r="G13" s="206"/>
      <c r="H13" s="29"/>
      <c r="I13" s="33"/>
      <c r="J13" s="50"/>
    </row>
    <row r="14" spans="1:15" ht="24" customHeight="1" x14ac:dyDescent="0.2">
      <c r="A14" s="4"/>
      <c r="B14" s="65" t="s">
        <v>22</v>
      </c>
      <c r="C14" s="66"/>
      <c r="D14" s="67" t="s">
        <v>152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79"/>
      <c r="F15" s="79"/>
      <c r="G15" s="80"/>
      <c r="H15" s="80"/>
      <c r="I15" s="80" t="s">
        <v>31</v>
      </c>
      <c r="J15" s="81"/>
    </row>
    <row r="16" spans="1:15" ht="23.25" customHeight="1" x14ac:dyDescent="0.2">
      <c r="A16" s="159" t="s">
        <v>26</v>
      </c>
      <c r="B16" s="160" t="s">
        <v>26</v>
      </c>
      <c r="C16" s="57"/>
      <c r="D16" s="58"/>
      <c r="E16" s="207"/>
      <c r="F16" s="208"/>
      <c r="G16" s="207"/>
      <c r="H16" s="208"/>
      <c r="I16" s="207">
        <v>210846</v>
      </c>
      <c r="J16" s="218"/>
    </row>
    <row r="17" spans="1:10" ht="23.25" customHeight="1" x14ac:dyDescent="0.2">
      <c r="A17" s="159" t="s">
        <v>27</v>
      </c>
      <c r="B17" s="160" t="s">
        <v>27</v>
      </c>
      <c r="C17" s="57"/>
      <c r="D17" s="58"/>
      <c r="E17" s="207"/>
      <c r="F17" s="208"/>
      <c r="G17" s="207"/>
      <c r="H17" s="208"/>
      <c r="I17" s="207">
        <v>0</v>
      </c>
      <c r="J17" s="218"/>
    </row>
    <row r="18" spans="1:10" ht="23.25" customHeight="1" x14ac:dyDescent="0.2">
      <c r="A18" s="159" t="s">
        <v>28</v>
      </c>
      <c r="B18" s="160" t="s">
        <v>28</v>
      </c>
      <c r="C18" s="57"/>
      <c r="D18" s="58"/>
      <c r="E18" s="207"/>
      <c r="F18" s="208"/>
      <c r="G18" s="207"/>
      <c r="H18" s="208"/>
      <c r="I18" s="207">
        <v>0</v>
      </c>
      <c r="J18" s="218"/>
    </row>
    <row r="19" spans="1:10" ht="23.25" customHeight="1" x14ac:dyDescent="0.2">
      <c r="A19" s="159" t="s">
        <v>58</v>
      </c>
      <c r="B19" s="160" t="s">
        <v>29</v>
      </c>
      <c r="C19" s="57"/>
      <c r="D19" s="58"/>
      <c r="E19" s="207"/>
      <c r="F19" s="208"/>
      <c r="G19" s="207"/>
      <c r="H19" s="208"/>
      <c r="I19" s="207">
        <v>16867.68</v>
      </c>
      <c r="J19" s="218"/>
    </row>
    <row r="20" spans="1:10" ht="23.25" customHeight="1" x14ac:dyDescent="0.2">
      <c r="A20" s="159" t="s">
        <v>59</v>
      </c>
      <c r="B20" s="160" t="s">
        <v>30</v>
      </c>
      <c r="C20" s="57"/>
      <c r="D20" s="58"/>
      <c r="E20" s="207"/>
      <c r="F20" s="208"/>
      <c r="G20" s="207"/>
      <c r="H20" s="208"/>
      <c r="I20" s="207">
        <v>0</v>
      </c>
      <c r="J20" s="218"/>
    </row>
    <row r="21" spans="1:10" ht="23.25" customHeight="1" x14ac:dyDescent="0.2">
      <c r="A21" s="4"/>
      <c r="B21" s="73" t="s">
        <v>31</v>
      </c>
      <c r="C21" s="74"/>
      <c r="D21" s="75"/>
      <c r="E21" s="219"/>
      <c r="F21" s="220"/>
      <c r="G21" s="219"/>
      <c r="H21" s="220"/>
      <c r="I21" s="219">
        <f>SUM(I16:J20)</f>
        <v>227713.68</v>
      </c>
      <c r="J21" s="242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16">
        <v>0</v>
      </c>
      <c r="H23" s="217"/>
      <c r="I23" s="217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22">
        <v>0</v>
      </c>
      <c r="H24" s="223"/>
      <c r="I24" s="223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16">
        <v>227713.68</v>
      </c>
      <c r="H25" s="217"/>
      <c r="I25" s="217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212">
        <v>47820</v>
      </c>
      <c r="H26" s="213"/>
      <c r="I26" s="213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14">
        <v>0.32</v>
      </c>
      <c r="H27" s="214"/>
      <c r="I27" s="214"/>
      <c r="J27" s="62" t="str">
        <f t="shared" si="0"/>
        <v>CZK</v>
      </c>
    </row>
    <row r="28" spans="1:10" ht="27.75" hidden="1" customHeight="1" thickBot="1" x14ac:dyDescent="0.25">
      <c r="A28" s="4"/>
      <c r="B28" s="128" t="s">
        <v>25</v>
      </c>
      <c r="C28" s="129"/>
      <c r="D28" s="129"/>
      <c r="E28" s="130"/>
      <c r="F28" s="131"/>
      <c r="G28" s="215">
        <v>227713.68</v>
      </c>
      <c r="H28" s="221"/>
      <c r="I28" s="221"/>
      <c r="J28" s="132" t="str">
        <f t="shared" si="0"/>
        <v>CZK</v>
      </c>
    </row>
    <row r="29" spans="1:10" ht="27.75" customHeight="1" thickBot="1" x14ac:dyDescent="0.25">
      <c r="A29" s="4"/>
      <c r="B29" s="128" t="s">
        <v>38</v>
      </c>
      <c r="C29" s="133"/>
      <c r="D29" s="133"/>
      <c r="E29" s="133"/>
      <c r="F29" s="133"/>
      <c r="G29" s="215">
        <v>275534</v>
      </c>
      <c r="H29" s="215"/>
      <c r="I29" s="215"/>
      <c r="J29" s="134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/>
      <c r="E32" s="38"/>
      <c r="F32" s="19" t="s">
        <v>11</v>
      </c>
      <c r="G32" s="38"/>
      <c r="H32" s="39">
        <v>41981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41" t="s">
        <v>2</v>
      </c>
      <c r="E35" s="241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8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49</v>
      </c>
      <c r="C39" s="232"/>
      <c r="D39" s="233"/>
      <c r="E39" s="233"/>
      <c r="F39" s="119">
        <v>0</v>
      </c>
      <c r="G39" s="120">
        <v>227713.68</v>
      </c>
      <c r="H39" s="121">
        <v>47819.87</v>
      </c>
      <c r="I39" s="121">
        <v>275533.55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43</v>
      </c>
      <c r="C40" s="234" t="s">
        <v>44</v>
      </c>
      <c r="D40" s="235"/>
      <c r="E40" s="235"/>
      <c r="F40" s="122">
        <v>0</v>
      </c>
      <c r="G40" s="123">
        <v>227713.68</v>
      </c>
      <c r="H40" s="123">
        <v>47819.87</v>
      </c>
      <c r="I40" s="123">
        <v>275533.55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41</v>
      </c>
      <c r="C41" s="236" t="s">
        <v>42</v>
      </c>
      <c r="D41" s="237"/>
      <c r="E41" s="237"/>
      <c r="F41" s="124">
        <v>0</v>
      </c>
      <c r="G41" s="125">
        <v>227713.68</v>
      </c>
      <c r="H41" s="125">
        <v>47819.87</v>
      </c>
      <c r="I41" s="125">
        <v>275533.55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38" t="s">
        <v>50</v>
      </c>
      <c r="C42" s="239"/>
      <c r="D42" s="239"/>
      <c r="E42" s="240"/>
      <c r="F42" s="126">
        <f>SUMIF(A39:A41,"=1",F39:F41)</f>
        <v>0</v>
      </c>
      <c r="G42" s="127">
        <f>SUMIF(A39:A41,"=1",G39:G41)</f>
        <v>227713.68</v>
      </c>
      <c r="H42" s="127">
        <f>SUMIF(A39:A41,"=1",H39:H41)</f>
        <v>47819.87</v>
      </c>
      <c r="I42" s="127">
        <f>SUMIF(A39:A41,"=1",I39:I41)</f>
        <v>275533.55</v>
      </c>
      <c r="J42" s="107">
        <f>SUMIF(A39:A41,"=1",J39:J41)</f>
        <v>100</v>
      </c>
    </row>
    <row r="46" spans="1:10" ht="15.75" x14ac:dyDescent="0.25">
      <c r="B46" s="135" t="s">
        <v>52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53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54</v>
      </c>
      <c r="C49" s="226" t="s">
        <v>55</v>
      </c>
      <c r="D49" s="227"/>
      <c r="E49" s="227"/>
      <c r="F49" s="155" t="s">
        <v>26</v>
      </c>
      <c r="G49" s="148"/>
      <c r="H49" s="148"/>
      <c r="I49" s="148">
        <v>93203</v>
      </c>
      <c r="J49" s="151">
        <f>IF(I52=0,"",I49/I52*100)</f>
        <v>40.929908119705416</v>
      </c>
    </row>
    <row r="50" spans="1:10" ht="25.5" customHeight="1" x14ac:dyDescent="0.2">
      <c r="A50" s="137"/>
      <c r="B50" s="139" t="s">
        <v>56</v>
      </c>
      <c r="C50" s="228" t="s">
        <v>57</v>
      </c>
      <c r="D50" s="229"/>
      <c r="E50" s="229"/>
      <c r="F50" s="156" t="s">
        <v>26</v>
      </c>
      <c r="G50" s="145"/>
      <c r="H50" s="145"/>
      <c r="I50" s="145">
        <v>117643</v>
      </c>
      <c r="J50" s="152">
        <f>IF(I52=0,"",I50/I52*100)</f>
        <v>51.662684472887179</v>
      </c>
    </row>
    <row r="51" spans="1:10" ht="25.5" customHeight="1" x14ac:dyDescent="0.2">
      <c r="A51" s="137"/>
      <c r="B51" s="149" t="s">
        <v>58</v>
      </c>
      <c r="C51" s="230" t="s">
        <v>29</v>
      </c>
      <c r="D51" s="231"/>
      <c r="E51" s="231"/>
      <c r="F51" s="157" t="s">
        <v>58</v>
      </c>
      <c r="G51" s="150"/>
      <c r="H51" s="150"/>
      <c r="I51" s="150">
        <v>16867.68</v>
      </c>
      <c r="J51" s="153">
        <f>IF(I52=0,"",I51/I52*100)</f>
        <v>7.4074074074074083</v>
      </c>
    </row>
    <row r="52" spans="1:10" ht="25.5" customHeight="1" x14ac:dyDescent="0.2">
      <c r="A52" s="138"/>
      <c r="B52" s="142" t="s">
        <v>1</v>
      </c>
      <c r="C52" s="142"/>
      <c r="D52" s="143"/>
      <c r="E52" s="143"/>
      <c r="F52" s="158"/>
      <c r="G52" s="146"/>
      <c r="H52" s="146"/>
      <c r="I52" s="146">
        <f>SUM(I49:I51)</f>
        <v>227713.68</v>
      </c>
      <c r="J52" s="154">
        <f>SUM(J49:J51)</f>
        <v>100</v>
      </c>
    </row>
    <row r="53" spans="1:10" x14ac:dyDescent="0.2">
      <c r="F53" s="101"/>
      <c r="G53" s="102"/>
      <c r="H53" s="101"/>
      <c r="I53" s="102"/>
      <c r="J53" s="103"/>
    </row>
    <row r="54" spans="1:10" x14ac:dyDescent="0.2">
      <c r="F54" s="101"/>
      <c r="G54" s="102"/>
      <c r="H54" s="101"/>
      <c r="I54" s="102"/>
      <c r="J54" s="103"/>
    </row>
    <row r="55" spans="1:10" x14ac:dyDescent="0.2">
      <c r="F55" s="101"/>
      <c r="G55" s="102"/>
      <c r="H55" s="101"/>
      <c r="I55" s="102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5">
    <mergeCell ref="C51:E51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4:I24"/>
    <mergeCell ref="D11:G11"/>
    <mergeCell ref="E16:F16"/>
    <mergeCell ref="C49:E49"/>
    <mergeCell ref="C50:E50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8" t="s">
        <v>8</v>
      </c>
      <c r="B2" s="77"/>
      <c r="C2" s="245"/>
      <c r="D2" s="245"/>
      <c r="E2" s="245"/>
      <c r="F2" s="245"/>
      <c r="G2" s="246"/>
    </row>
    <row r="3" spans="1:7" ht="24.95" customHeight="1" x14ac:dyDescent="0.2">
      <c r="A3" s="78" t="s">
        <v>9</v>
      </c>
      <c r="B3" s="77"/>
      <c r="C3" s="245"/>
      <c r="D3" s="245"/>
      <c r="E3" s="245"/>
      <c r="F3" s="245"/>
      <c r="G3" s="246"/>
    </row>
    <row r="4" spans="1:7" ht="24.95" customHeight="1" x14ac:dyDescent="0.2">
      <c r="A4" s="78" t="s">
        <v>10</v>
      </c>
      <c r="B4" s="77"/>
      <c r="C4" s="245"/>
      <c r="D4" s="245"/>
      <c r="E4" s="245"/>
      <c r="F4" s="245"/>
      <c r="G4" s="24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E1" t="s">
        <v>60</v>
      </c>
    </row>
    <row r="2" spans="1:60" ht="24.95" customHeight="1" x14ac:dyDescent="0.2">
      <c r="A2" s="162" t="s">
        <v>8</v>
      </c>
      <c r="B2" s="77" t="s">
        <v>47</v>
      </c>
      <c r="C2" s="248" t="s">
        <v>48</v>
      </c>
      <c r="D2" s="249"/>
      <c r="E2" s="249"/>
      <c r="F2" s="249"/>
      <c r="G2" s="250"/>
      <c r="AE2" t="s">
        <v>61</v>
      </c>
    </row>
    <row r="3" spans="1:60" ht="24.95" customHeight="1" x14ac:dyDescent="0.2">
      <c r="A3" s="162" t="s">
        <v>9</v>
      </c>
      <c r="B3" s="77" t="s">
        <v>43</v>
      </c>
      <c r="C3" s="248" t="s">
        <v>44</v>
      </c>
      <c r="D3" s="249"/>
      <c r="E3" s="249"/>
      <c r="F3" s="249"/>
      <c r="G3" s="250"/>
      <c r="AE3" t="s">
        <v>62</v>
      </c>
    </row>
    <row r="4" spans="1:60" ht="24.95" customHeight="1" x14ac:dyDescent="0.2">
      <c r="A4" s="163" t="s">
        <v>10</v>
      </c>
      <c r="B4" s="164" t="s">
        <v>41</v>
      </c>
      <c r="C4" s="251" t="s">
        <v>42</v>
      </c>
      <c r="D4" s="252"/>
      <c r="E4" s="252"/>
      <c r="F4" s="252"/>
      <c r="G4" s="253"/>
      <c r="AE4" t="s">
        <v>63</v>
      </c>
    </row>
    <row r="5" spans="1:60" x14ac:dyDescent="0.2">
      <c r="D5" s="161"/>
    </row>
    <row r="6" spans="1:60" ht="38.25" x14ac:dyDescent="0.2">
      <c r="A6" s="170" t="s">
        <v>64</v>
      </c>
      <c r="B6" s="168" t="s">
        <v>65</v>
      </c>
      <c r="C6" s="168" t="s">
        <v>66</v>
      </c>
      <c r="D6" s="169" t="s">
        <v>67</v>
      </c>
      <c r="E6" s="170" t="s">
        <v>68</v>
      </c>
      <c r="F6" s="165" t="s">
        <v>69</v>
      </c>
      <c r="G6" s="170" t="s">
        <v>70</v>
      </c>
      <c r="H6" s="171" t="s">
        <v>32</v>
      </c>
      <c r="I6" s="171" t="s">
        <v>71</v>
      </c>
      <c r="J6" s="171" t="s">
        <v>33</v>
      </c>
      <c r="K6" s="171" t="s">
        <v>72</v>
      </c>
      <c r="L6" s="171" t="s">
        <v>73</v>
      </c>
      <c r="M6" s="171" t="s">
        <v>74</v>
      </c>
      <c r="N6" s="171" t="s">
        <v>75</v>
      </c>
      <c r="O6" s="171" t="s">
        <v>76</v>
      </c>
      <c r="P6" s="171" t="s">
        <v>77</v>
      </c>
      <c r="Q6" s="171" t="s">
        <v>78</v>
      </c>
      <c r="R6" s="171" t="s">
        <v>79</v>
      </c>
      <c r="S6" s="171" t="s">
        <v>80</v>
      </c>
    </row>
    <row r="7" spans="1:60" x14ac:dyDescent="0.2">
      <c r="A7" s="172" t="s">
        <v>81</v>
      </c>
      <c r="B7" s="174" t="s">
        <v>54</v>
      </c>
      <c r="C7" s="175" t="s">
        <v>55</v>
      </c>
      <c r="D7" s="176"/>
      <c r="E7" s="182"/>
      <c r="F7" s="186"/>
      <c r="G7" s="186">
        <f>SUM(G8:G15)</f>
        <v>35800</v>
      </c>
      <c r="H7" s="186"/>
      <c r="I7" s="186">
        <f>SUM(I8:I15)</f>
        <v>0</v>
      </c>
      <c r="J7" s="186"/>
      <c r="K7" s="186">
        <f>SUM(K8:K15)</f>
        <v>35800</v>
      </c>
      <c r="L7" s="186"/>
      <c r="M7" s="186">
        <f>SUM(M8:M15)</f>
        <v>43318</v>
      </c>
      <c r="N7" s="186"/>
      <c r="O7" s="186">
        <f>SUM(O8:O15)</f>
        <v>0</v>
      </c>
      <c r="P7" s="186"/>
      <c r="Q7" s="186">
        <f>SUM(Q8:Q15)</f>
        <v>0</v>
      </c>
      <c r="R7" s="187"/>
      <c r="S7" s="186"/>
      <c r="AE7" t="s">
        <v>82</v>
      </c>
    </row>
    <row r="8" spans="1:60" outlineLevel="1" x14ac:dyDescent="0.2">
      <c r="A8" s="167">
        <v>1</v>
      </c>
      <c r="B8" s="177" t="s">
        <v>83</v>
      </c>
      <c r="C8" s="198" t="s">
        <v>84</v>
      </c>
      <c r="D8" s="179" t="s">
        <v>85</v>
      </c>
      <c r="E8" s="183">
        <v>1</v>
      </c>
      <c r="F8" s="188">
        <v>1200</v>
      </c>
      <c r="G8" s="188">
        <f t="shared" ref="G8:G15" si="0">ROUND(E8*F8,2)</f>
        <v>1200</v>
      </c>
      <c r="H8" s="188">
        <v>0</v>
      </c>
      <c r="I8" s="188">
        <f t="shared" ref="I8:I15" si="1">ROUND(E8*H8,2)</f>
        <v>0</v>
      </c>
      <c r="J8" s="188">
        <v>1200</v>
      </c>
      <c r="K8" s="188">
        <f t="shared" ref="K8:K15" si="2">ROUND(E8*J8,2)</f>
        <v>1200</v>
      </c>
      <c r="L8" s="188">
        <v>21</v>
      </c>
      <c r="M8" s="188">
        <f t="shared" ref="M8:M15" si="3">G8*(1+L8/100)</f>
        <v>1452</v>
      </c>
      <c r="N8" s="188">
        <v>0</v>
      </c>
      <c r="O8" s="188">
        <f t="shared" ref="O8:O15" si="4">ROUND(E8*N8,2)</f>
        <v>0</v>
      </c>
      <c r="P8" s="188">
        <v>0</v>
      </c>
      <c r="Q8" s="188">
        <f t="shared" ref="Q8:Q15" si="5">ROUND(E8*P8,2)</f>
        <v>0</v>
      </c>
      <c r="R8" s="189"/>
      <c r="S8" s="188" t="s">
        <v>86</v>
      </c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87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>
        <v>2</v>
      </c>
      <c r="B9" s="177" t="s">
        <v>88</v>
      </c>
      <c r="C9" s="198" t="s">
        <v>89</v>
      </c>
      <c r="D9" s="179" t="s">
        <v>85</v>
      </c>
      <c r="E9" s="183">
        <v>1</v>
      </c>
      <c r="F9" s="188">
        <v>26300</v>
      </c>
      <c r="G9" s="188">
        <f t="shared" si="0"/>
        <v>26300</v>
      </c>
      <c r="H9" s="188">
        <v>0</v>
      </c>
      <c r="I9" s="188">
        <f t="shared" si="1"/>
        <v>0</v>
      </c>
      <c r="J9" s="188">
        <v>26300</v>
      </c>
      <c r="K9" s="188">
        <f t="shared" si="2"/>
        <v>26300</v>
      </c>
      <c r="L9" s="188">
        <v>21</v>
      </c>
      <c r="M9" s="188">
        <f t="shared" si="3"/>
        <v>31823</v>
      </c>
      <c r="N9" s="188">
        <v>0</v>
      </c>
      <c r="O9" s="188">
        <f t="shared" si="4"/>
        <v>0</v>
      </c>
      <c r="P9" s="188">
        <v>0</v>
      </c>
      <c r="Q9" s="188">
        <f t="shared" si="5"/>
        <v>0</v>
      </c>
      <c r="R9" s="189"/>
      <c r="S9" s="188" t="s">
        <v>86</v>
      </c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87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3</v>
      </c>
      <c r="B10" s="177" t="s">
        <v>90</v>
      </c>
      <c r="C10" s="198" t="s">
        <v>91</v>
      </c>
      <c r="D10" s="179" t="s">
        <v>85</v>
      </c>
      <c r="E10" s="183">
        <v>1</v>
      </c>
      <c r="F10" s="188">
        <v>2000</v>
      </c>
      <c r="G10" s="188">
        <f t="shared" si="0"/>
        <v>2000</v>
      </c>
      <c r="H10" s="188">
        <v>0</v>
      </c>
      <c r="I10" s="188">
        <f t="shared" si="1"/>
        <v>0</v>
      </c>
      <c r="J10" s="188">
        <v>2000</v>
      </c>
      <c r="K10" s="188">
        <f t="shared" si="2"/>
        <v>2000</v>
      </c>
      <c r="L10" s="188">
        <v>21</v>
      </c>
      <c r="M10" s="188">
        <f t="shared" si="3"/>
        <v>2420</v>
      </c>
      <c r="N10" s="188">
        <v>0</v>
      </c>
      <c r="O10" s="188">
        <f t="shared" si="4"/>
        <v>0</v>
      </c>
      <c r="P10" s="188">
        <v>0</v>
      </c>
      <c r="Q10" s="188">
        <f t="shared" si="5"/>
        <v>0</v>
      </c>
      <c r="R10" s="189"/>
      <c r="S10" s="188" t="s">
        <v>86</v>
      </c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87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>
        <v>4</v>
      </c>
      <c r="B11" s="177" t="s">
        <v>92</v>
      </c>
      <c r="C11" s="198" t="s">
        <v>93</v>
      </c>
      <c r="D11" s="179" t="s">
        <v>85</v>
      </c>
      <c r="E11" s="183">
        <v>1</v>
      </c>
      <c r="F11" s="188">
        <v>2500</v>
      </c>
      <c r="G11" s="188">
        <f t="shared" si="0"/>
        <v>2500</v>
      </c>
      <c r="H11" s="188">
        <v>0</v>
      </c>
      <c r="I11" s="188">
        <f t="shared" si="1"/>
        <v>0</v>
      </c>
      <c r="J11" s="188">
        <v>2500</v>
      </c>
      <c r="K11" s="188">
        <f t="shared" si="2"/>
        <v>2500</v>
      </c>
      <c r="L11" s="188">
        <v>21</v>
      </c>
      <c r="M11" s="188">
        <f t="shared" si="3"/>
        <v>3025</v>
      </c>
      <c r="N11" s="188">
        <v>0</v>
      </c>
      <c r="O11" s="188">
        <f t="shared" si="4"/>
        <v>0</v>
      </c>
      <c r="P11" s="188">
        <v>0</v>
      </c>
      <c r="Q11" s="188">
        <f t="shared" si="5"/>
        <v>0</v>
      </c>
      <c r="R11" s="189"/>
      <c r="S11" s="188" t="s">
        <v>86</v>
      </c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87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>
        <v>5</v>
      </c>
      <c r="B12" s="177" t="s">
        <v>94</v>
      </c>
      <c r="C12" s="198" t="s">
        <v>95</v>
      </c>
      <c r="D12" s="179" t="s">
        <v>85</v>
      </c>
      <c r="E12" s="183">
        <v>1</v>
      </c>
      <c r="F12" s="188">
        <v>1000</v>
      </c>
      <c r="G12" s="188">
        <f t="shared" si="0"/>
        <v>1000</v>
      </c>
      <c r="H12" s="188">
        <v>0</v>
      </c>
      <c r="I12" s="188">
        <f t="shared" si="1"/>
        <v>0</v>
      </c>
      <c r="J12" s="188">
        <v>1000</v>
      </c>
      <c r="K12" s="188">
        <f t="shared" si="2"/>
        <v>1000</v>
      </c>
      <c r="L12" s="188">
        <v>21</v>
      </c>
      <c r="M12" s="188">
        <f t="shared" si="3"/>
        <v>1210</v>
      </c>
      <c r="N12" s="188">
        <v>0</v>
      </c>
      <c r="O12" s="188">
        <f t="shared" si="4"/>
        <v>0</v>
      </c>
      <c r="P12" s="188">
        <v>0</v>
      </c>
      <c r="Q12" s="188">
        <f t="shared" si="5"/>
        <v>0</v>
      </c>
      <c r="R12" s="189"/>
      <c r="S12" s="188" t="s">
        <v>86</v>
      </c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87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>
        <v>6</v>
      </c>
      <c r="B13" s="177" t="s">
        <v>96</v>
      </c>
      <c r="C13" s="198" t="s">
        <v>97</v>
      </c>
      <c r="D13" s="179" t="s">
        <v>85</v>
      </c>
      <c r="E13" s="183">
        <v>1</v>
      </c>
      <c r="F13" s="188">
        <v>700</v>
      </c>
      <c r="G13" s="188">
        <f t="shared" si="0"/>
        <v>700</v>
      </c>
      <c r="H13" s="188">
        <v>0</v>
      </c>
      <c r="I13" s="188">
        <f t="shared" si="1"/>
        <v>0</v>
      </c>
      <c r="J13" s="188">
        <v>700</v>
      </c>
      <c r="K13" s="188">
        <f t="shared" si="2"/>
        <v>700</v>
      </c>
      <c r="L13" s="188">
        <v>21</v>
      </c>
      <c r="M13" s="188">
        <f t="shared" si="3"/>
        <v>847</v>
      </c>
      <c r="N13" s="188">
        <v>0</v>
      </c>
      <c r="O13" s="188">
        <f t="shared" si="4"/>
        <v>0</v>
      </c>
      <c r="P13" s="188">
        <v>0</v>
      </c>
      <c r="Q13" s="188">
        <f t="shared" si="5"/>
        <v>0</v>
      </c>
      <c r="R13" s="189"/>
      <c r="S13" s="188" t="s">
        <v>86</v>
      </c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87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>
        <v>7</v>
      </c>
      <c r="B14" s="177" t="s">
        <v>98</v>
      </c>
      <c r="C14" s="198" t="s">
        <v>99</v>
      </c>
      <c r="D14" s="179" t="s">
        <v>85</v>
      </c>
      <c r="E14" s="183">
        <v>1</v>
      </c>
      <c r="F14" s="188">
        <v>1300</v>
      </c>
      <c r="G14" s="188">
        <f t="shared" si="0"/>
        <v>1300</v>
      </c>
      <c r="H14" s="188">
        <v>0</v>
      </c>
      <c r="I14" s="188">
        <f t="shared" si="1"/>
        <v>0</v>
      </c>
      <c r="J14" s="188">
        <v>1300</v>
      </c>
      <c r="K14" s="188">
        <f t="shared" si="2"/>
        <v>1300</v>
      </c>
      <c r="L14" s="188">
        <v>21</v>
      </c>
      <c r="M14" s="188">
        <f t="shared" si="3"/>
        <v>1573</v>
      </c>
      <c r="N14" s="188">
        <v>0</v>
      </c>
      <c r="O14" s="188">
        <f t="shared" si="4"/>
        <v>0</v>
      </c>
      <c r="P14" s="188">
        <v>0</v>
      </c>
      <c r="Q14" s="188">
        <f t="shared" si="5"/>
        <v>0</v>
      </c>
      <c r="R14" s="189"/>
      <c r="S14" s="188" t="s">
        <v>86</v>
      </c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87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8</v>
      </c>
      <c r="B15" s="177" t="s">
        <v>100</v>
      </c>
      <c r="C15" s="198" t="s">
        <v>101</v>
      </c>
      <c r="D15" s="179" t="s">
        <v>85</v>
      </c>
      <c r="E15" s="183">
        <v>1</v>
      </c>
      <c r="F15" s="188">
        <v>800</v>
      </c>
      <c r="G15" s="188">
        <f t="shared" si="0"/>
        <v>800</v>
      </c>
      <c r="H15" s="188">
        <v>0</v>
      </c>
      <c r="I15" s="188">
        <f t="shared" si="1"/>
        <v>0</v>
      </c>
      <c r="J15" s="188">
        <v>800</v>
      </c>
      <c r="K15" s="188">
        <f t="shared" si="2"/>
        <v>800</v>
      </c>
      <c r="L15" s="188">
        <v>21</v>
      </c>
      <c r="M15" s="188">
        <f t="shared" si="3"/>
        <v>968</v>
      </c>
      <c r="N15" s="188">
        <v>0</v>
      </c>
      <c r="O15" s="188">
        <f t="shared" si="4"/>
        <v>0</v>
      </c>
      <c r="P15" s="188">
        <v>0</v>
      </c>
      <c r="Q15" s="188">
        <f t="shared" si="5"/>
        <v>0</v>
      </c>
      <c r="R15" s="189"/>
      <c r="S15" s="188" t="s">
        <v>86</v>
      </c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87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x14ac:dyDescent="0.2">
      <c r="A16" s="173" t="s">
        <v>81</v>
      </c>
      <c r="B16" s="178" t="s">
        <v>58</v>
      </c>
      <c r="C16" s="199" t="s">
        <v>29</v>
      </c>
      <c r="D16" s="180"/>
      <c r="E16" s="184"/>
      <c r="F16" s="190"/>
      <c r="G16" s="190">
        <f>SUM(G17:G18)</f>
        <v>16867.68</v>
      </c>
      <c r="H16" s="190"/>
      <c r="I16" s="190">
        <f>SUM(I17:I18)</f>
        <v>0</v>
      </c>
      <c r="J16" s="190"/>
      <c r="K16" s="190">
        <f>SUM(K17:K18)</f>
        <v>16867.68</v>
      </c>
      <c r="L16" s="190"/>
      <c r="M16" s="190">
        <f>SUM(M17:M18)</f>
        <v>20409.892800000001</v>
      </c>
      <c r="N16" s="190"/>
      <c r="O16" s="190">
        <f>SUM(O17:O18)</f>
        <v>0</v>
      </c>
      <c r="P16" s="190"/>
      <c r="Q16" s="190">
        <f>SUM(Q17:Q18)</f>
        <v>0</v>
      </c>
      <c r="R16" s="191"/>
      <c r="S16" s="190"/>
      <c r="AE16" t="s">
        <v>82</v>
      </c>
    </row>
    <row r="17" spans="1:60" outlineLevel="1" x14ac:dyDescent="0.2">
      <c r="A17" s="167">
        <v>9</v>
      </c>
      <c r="B17" s="177" t="s">
        <v>102</v>
      </c>
      <c r="C17" s="198" t="s">
        <v>103</v>
      </c>
      <c r="D17" s="179" t="s">
        <v>104</v>
      </c>
      <c r="E17" s="183">
        <v>1</v>
      </c>
      <c r="F17" s="188">
        <v>16867.68</v>
      </c>
      <c r="G17" s="188">
        <f>ROUND(E17*F17,2)</f>
        <v>16867.68</v>
      </c>
      <c r="H17" s="188">
        <v>0</v>
      </c>
      <c r="I17" s="188">
        <f>ROUND(E17*H17,2)</f>
        <v>0</v>
      </c>
      <c r="J17" s="188">
        <v>16867.68</v>
      </c>
      <c r="K17" s="188">
        <f>ROUND(E17*J17,2)</f>
        <v>16867.68</v>
      </c>
      <c r="L17" s="188">
        <v>21</v>
      </c>
      <c r="M17" s="188">
        <f>G17*(1+L17/100)</f>
        <v>20409.892800000001</v>
      </c>
      <c r="N17" s="188">
        <v>0</v>
      </c>
      <c r="O17" s="188">
        <f>ROUND(E17*N17,2)</f>
        <v>0</v>
      </c>
      <c r="P17" s="188">
        <v>0</v>
      </c>
      <c r="Q17" s="188">
        <f>ROUND(E17*P17,2)</f>
        <v>0</v>
      </c>
      <c r="R17" s="189"/>
      <c r="S17" s="188" t="s">
        <v>86</v>
      </c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105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33.75" outlineLevel="1" x14ac:dyDescent="0.2">
      <c r="A18" s="167"/>
      <c r="B18" s="177"/>
      <c r="C18" s="200" t="s">
        <v>106</v>
      </c>
      <c r="D18" s="181"/>
      <c r="E18" s="185">
        <v>1</v>
      </c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9"/>
      <c r="S18" s="188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107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x14ac:dyDescent="0.2">
      <c r="A19" s="173" t="s">
        <v>81</v>
      </c>
      <c r="B19" s="178" t="s">
        <v>54</v>
      </c>
      <c r="C19" s="199" t="s">
        <v>55</v>
      </c>
      <c r="D19" s="180"/>
      <c r="E19" s="184"/>
      <c r="F19" s="190"/>
      <c r="G19" s="190">
        <f>SUM(G20:G29)</f>
        <v>57403</v>
      </c>
      <c r="H19" s="190"/>
      <c r="I19" s="190">
        <f>SUM(I20:I29)</f>
        <v>0</v>
      </c>
      <c r="J19" s="190"/>
      <c r="K19" s="190">
        <f>SUM(K20:K29)</f>
        <v>57403</v>
      </c>
      <c r="L19" s="190"/>
      <c r="M19" s="190">
        <f>SUM(M20:M29)</f>
        <v>69457.63</v>
      </c>
      <c r="N19" s="190"/>
      <c r="O19" s="190">
        <f>SUM(O20:O29)</f>
        <v>0</v>
      </c>
      <c r="P19" s="190"/>
      <c r="Q19" s="190">
        <f>SUM(Q20:Q29)</f>
        <v>0</v>
      </c>
      <c r="R19" s="191"/>
      <c r="S19" s="190"/>
      <c r="AE19" t="s">
        <v>82</v>
      </c>
    </row>
    <row r="20" spans="1:60" outlineLevel="1" x14ac:dyDescent="0.2">
      <c r="A20" s="167">
        <v>10</v>
      </c>
      <c r="B20" s="177" t="s">
        <v>108</v>
      </c>
      <c r="C20" s="198" t="s">
        <v>109</v>
      </c>
      <c r="D20" s="179" t="s">
        <v>85</v>
      </c>
      <c r="E20" s="183">
        <v>1</v>
      </c>
      <c r="F20" s="188">
        <v>1800</v>
      </c>
      <c r="G20" s="188">
        <f t="shared" ref="G20:G29" si="6">ROUND(E20*F20,2)</f>
        <v>1800</v>
      </c>
      <c r="H20" s="188">
        <v>0</v>
      </c>
      <c r="I20" s="188">
        <f t="shared" ref="I20:I29" si="7">ROUND(E20*H20,2)</f>
        <v>0</v>
      </c>
      <c r="J20" s="188">
        <v>1800</v>
      </c>
      <c r="K20" s="188">
        <f t="shared" ref="K20:K29" si="8">ROUND(E20*J20,2)</f>
        <v>1800</v>
      </c>
      <c r="L20" s="188">
        <v>21</v>
      </c>
      <c r="M20" s="188">
        <f t="shared" ref="M20:M29" si="9">G20*(1+L20/100)</f>
        <v>2178</v>
      </c>
      <c r="N20" s="188">
        <v>0</v>
      </c>
      <c r="O20" s="188">
        <f t="shared" ref="O20:O29" si="10">ROUND(E20*N20,2)</f>
        <v>0</v>
      </c>
      <c r="P20" s="188">
        <v>0</v>
      </c>
      <c r="Q20" s="188">
        <f t="shared" ref="Q20:Q29" si="11">ROUND(E20*P20,2)</f>
        <v>0</v>
      </c>
      <c r="R20" s="189"/>
      <c r="S20" s="188" t="s">
        <v>86</v>
      </c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87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>
        <v>11</v>
      </c>
      <c r="B21" s="177" t="s">
        <v>110</v>
      </c>
      <c r="C21" s="198" t="s">
        <v>111</v>
      </c>
      <c r="D21" s="179" t="s">
        <v>85</v>
      </c>
      <c r="E21" s="183">
        <v>1</v>
      </c>
      <c r="F21" s="188">
        <v>2900</v>
      </c>
      <c r="G21" s="188">
        <f t="shared" si="6"/>
        <v>2900</v>
      </c>
      <c r="H21" s="188">
        <v>0</v>
      </c>
      <c r="I21" s="188">
        <f t="shared" si="7"/>
        <v>0</v>
      </c>
      <c r="J21" s="188">
        <v>2900</v>
      </c>
      <c r="K21" s="188">
        <f t="shared" si="8"/>
        <v>2900</v>
      </c>
      <c r="L21" s="188">
        <v>21</v>
      </c>
      <c r="M21" s="188">
        <f t="shared" si="9"/>
        <v>3509</v>
      </c>
      <c r="N21" s="188">
        <v>0</v>
      </c>
      <c r="O21" s="188">
        <f t="shared" si="10"/>
        <v>0</v>
      </c>
      <c r="P21" s="188">
        <v>0</v>
      </c>
      <c r="Q21" s="188">
        <f t="shared" si="11"/>
        <v>0</v>
      </c>
      <c r="R21" s="189"/>
      <c r="S21" s="188" t="s">
        <v>86</v>
      </c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87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>
        <v>12</v>
      </c>
      <c r="B22" s="177" t="s">
        <v>112</v>
      </c>
      <c r="C22" s="198" t="s">
        <v>113</v>
      </c>
      <c r="D22" s="179" t="s">
        <v>85</v>
      </c>
      <c r="E22" s="183">
        <v>1</v>
      </c>
      <c r="F22" s="188">
        <v>700</v>
      </c>
      <c r="G22" s="188">
        <f t="shared" si="6"/>
        <v>700</v>
      </c>
      <c r="H22" s="188">
        <v>0</v>
      </c>
      <c r="I22" s="188">
        <f t="shared" si="7"/>
        <v>0</v>
      </c>
      <c r="J22" s="188">
        <v>700</v>
      </c>
      <c r="K22" s="188">
        <f t="shared" si="8"/>
        <v>700</v>
      </c>
      <c r="L22" s="188">
        <v>21</v>
      </c>
      <c r="M22" s="188">
        <f t="shared" si="9"/>
        <v>847</v>
      </c>
      <c r="N22" s="188">
        <v>0</v>
      </c>
      <c r="O22" s="188">
        <f t="shared" si="10"/>
        <v>0</v>
      </c>
      <c r="P22" s="188">
        <v>0</v>
      </c>
      <c r="Q22" s="188">
        <f t="shared" si="11"/>
        <v>0</v>
      </c>
      <c r="R22" s="189"/>
      <c r="S22" s="188" t="s">
        <v>86</v>
      </c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87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>
        <v>13</v>
      </c>
      <c r="B23" s="177" t="s">
        <v>114</v>
      </c>
      <c r="C23" s="198" t="s">
        <v>115</v>
      </c>
      <c r="D23" s="179" t="s">
        <v>85</v>
      </c>
      <c r="E23" s="183">
        <v>1</v>
      </c>
      <c r="F23" s="188">
        <v>1300</v>
      </c>
      <c r="G23" s="188">
        <f t="shared" si="6"/>
        <v>1300</v>
      </c>
      <c r="H23" s="188">
        <v>0</v>
      </c>
      <c r="I23" s="188">
        <f t="shared" si="7"/>
        <v>0</v>
      </c>
      <c r="J23" s="188">
        <v>1300</v>
      </c>
      <c r="K23" s="188">
        <f t="shared" si="8"/>
        <v>1300</v>
      </c>
      <c r="L23" s="188">
        <v>21</v>
      </c>
      <c r="M23" s="188">
        <f t="shared" si="9"/>
        <v>1573</v>
      </c>
      <c r="N23" s="188">
        <v>0</v>
      </c>
      <c r="O23" s="188">
        <f t="shared" si="10"/>
        <v>0</v>
      </c>
      <c r="P23" s="188">
        <v>0</v>
      </c>
      <c r="Q23" s="188">
        <f t="shared" si="11"/>
        <v>0</v>
      </c>
      <c r="R23" s="189"/>
      <c r="S23" s="188" t="s">
        <v>86</v>
      </c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87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14</v>
      </c>
      <c r="B24" s="177" t="s">
        <v>116</v>
      </c>
      <c r="C24" s="198" t="s">
        <v>117</v>
      </c>
      <c r="D24" s="179" t="s">
        <v>85</v>
      </c>
      <c r="E24" s="183">
        <v>4</v>
      </c>
      <c r="F24" s="188">
        <v>3260</v>
      </c>
      <c r="G24" s="188">
        <f t="shared" si="6"/>
        <v>13040</v>
      </c>
      <c r="H24" s="188">
        <v>0</v>
      </c>
      <c r="I24" s="188">
        <f t="shared" si="7"/>
        <v>0</v>
      </c>
      <c r="J24" s="188">
        <v>3260</v>
      </c>
      <c r="K24" s="188">
        <f t="shared" si="8"/>
        <v>13040</v>
      </c>
      <c r="L24" s="188">
        <v>21</v>
      </c>
      <c r="M24" s="188">
        <f t="shared" si="9"/>
        <v>15778.4</v>
      </c>
      <c r="N24" s="188">
        <v>0</v>
      </c>
      <c r="O24" s="188">
        <f t="shared" si="10"/>
        <v>0</v>
      </c>
      <c r="P24" s="188">
        <v>0</v>
      </c>
      <c r="Q24" s="188">
        <f t="shared" si="11"/>
        <v>0</v>
      </c>
      <c r="R24" s="189"/>
      <c r="S24" s="188" t="s">
        <v>86</v>
      </c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87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>
        <v>15</v>
      </c>
      <c r="B25" s="177" t="s">
        <v>118</v>
      </c>
      <c r="C25" s="198" t="s">
        <v>119</v>
      </c>
      <c r="D25" s="179" t="s">
        <v>85</v>
      </c>
      <c r="E25" s="183">
        <v>4</v>
      </c>
      <c r="F25" s="188">
        <v>1500</v>
      </c>
      <c r="G25" s="188">
        <f t="shared" si="6"/>
        <v>6000</v>
      </c>
      <c r="H25" s="188">
        <v>0</v>
      </c>
      <c r="I25" s="188">
        <f t="shared" si="7"/>
        <v>0</v>
      </c>
      <c r="J25" s="188">
        <v>1500</v>
      </c>
      <c r="K25" s="188">
        <f t="shared" si="8"/>
        <v>6000</v>
      </c>
      <c r="L25" s="188">
        <v>21</v>
      </c>
      <c r="M25" s="188">
        <f t="shared" si="9"/>
        <v>7260</v>
      </c>
      <c r="N25" s="188">
        <v>0</v>
      </c>
      <c r="O25" s="188">
        <f t="shared" si="10"/>
        <v>0</v>
      </c>
      <c r="P25" s="188">
        <v>0</v>
      </c>
      <c r="Q25" s="188">
        <f t="shared" si="11"/>
        <v>0</v>
      </c>
      <c r="R25" s="189"/>
      <c r="S25" s="188" t="s">
        <v>86</v>
      </c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87</v>
      </c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>
        <v>16</v>
      </c>
      <c r="B26" s="177" t="s">
        <v>120</v>
      </c>
      <c r="C26" s="198" t="s">
        <v>121</v>
      </c>
      <c r="D26" s="179" t="s">
        <v>85</v>
      </c>
      <c r="E26" s="183">
        <v>1</v>
      </c>
      <c r="F26" s="188">
        <v>2863</v>
      </c>
      <c r="G26" s="188">
        <f t="shared" si="6"/>
        <v>2863</v>
      </c>
      <c r="H26" s="188">
        <v>0</v>
      </c>
      <c r="I26" s="188">
        <f t="shared" si="7"/>
        <v>0</v>
      </c>
      <c r="J26" s="188">
        <v>2863</v>
      </c>
      <c r="K26" s="188">
        <f t="shared" si="8"/>
        <v>2863</v>
      </c>
      <c r="L26" s="188">
        <v>21</v>
      </c>
      <c r="M26" s="188">
        <f t="shared" si="9"/>
        <v>3464.23</v>
      </c>
      <c r="N26" s="188">
        <v>0</v>
      </c>
      <c r="O26" s="188">
        <f t="shared" si="10"/>
        <v>0</v>
      </c>
      <c r="P26" s="188">
        <v>0</v>
      </c>
      <c r="Q26" s="188">
        <f t="shared" si="11"/>
        <v>0</v>
      </c>
      <c r="R26" s="189"/>
      <c r="S26" s="188" t="s">
        <v>86</v>
      </c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87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>
        <v>17</v>
      </c>
      <c r="B27" s="177" t="s">
        <v>122</v>
      </c>
      <c r="C27" s="198" t="s">
        <v>123</v>
      </c>
      <c r="D27" s="179" t="s">
        <v>85</v>
      </c>
      <c r="E27" s="183">
        <v>4</v>
      </c>
      <c r="F27" s="188">
        <v>2000</v>
      </c>
      <c r="G27" s="188">
        <f t="shared" si="6"/>
        <v>8000</v>
      </c>
      <c r="H27" s="188">
        <v>0</v>
      </c>
      <c r="I27" s="188">
        <f t="shared" si="7"/>
        <v>0</v>
      </c>
      <c r="J27" s="188">
        <v>2000</v>
      </c>
      <c r="K27" s="188">
        <f t="shared" si="8"/>
        <v>8000</v>
      </c>
      <c r="L27" s="188">
        <v>21</v>
      </c>
      <c r="M27" s="188">
        <f t="shared" si="9"/>
        <v>9680</v>
      </c>
      <c r="N27" s="188">
        <v>0</v>
      </c>
      <c r="O27" s="188">
        <f t="shared" si="10"/>
        <v>0</v>
      </c>
      <c r="P27" s="188">
        <v>0</v>
      </c>
      <c r="Q27" s="188">
        <f t="shared" si="11"/>
        <v>0</v>
      </c>
      <c r="R27" s="189"/>
      <c r="S27" s="188" t="s">
        <v>86</v>
      </c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87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18</v>
      </c>
      <c r="B28" s="177" t="s">
        <v>124</v>
      </c>
      <c r="C28" s="198" t="s">
        <v>125</v>
      </c>
      <c r="D28" s="179" t="s">
        <v>85</v>
      </c>
      <c r="E28" s="183">
        <v>4</v>
      </c>
      <c r="F28" s="188">
        <v>3600</v>
      </c>
      <c r="G28" s="188">
        <f t="shared" si="6"/>
        <v>14400</v>
      </c>
      <c r="H28" s="188">
        <v>0</v>
      </c>
      <c r="I28" s="188">
        <f t="shared" si="7"/>
        <v>0</v>
      </c>
      <c r="J28" s="188">
        <v>3600</v>
      </c>
      <c r="K28" s="188">
        <f t="shared" si="8"/>
        <v>14400</v>
      </c>
      <c r="L28" s="188">
        <v>21</v>
      </c>
      <c r="M28" s="188">
        <f t="shared" si="9"/>
        <v>17424</v>
      </c>
      <c r="N28" s="188">
        <v>0</v>
      </c>
      <c r="O28" s="188">
        <f t="shared" si="10"/>
        <v>0</v>
      </c>
      <c r="P28" s="188">
        <v>0</v>
      </c>
      <c r="Q28" s="188">
        <f t="shared" si="11"/>
        <v>0</v>
      </c>
      <c r="R28" s="189"/>
      <c r="S28" s="188" t="s">
        <v>86</v>
      </c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87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>
        <v>19</v>
      </c>
      <c r="B29" s="177" t="s">
        <v>126</v>
      </c>
      <c r="C29" s="198" t="s">
        <v>127</v>
      </c>
      <c r="D29" s="179" t="s">
        <v>85</v>
      </c>
      <c r="E29" s="183">
        <v>4</v>
      </c>
      <c r="F29" s="188">
        <v>1600</v>
      </c>
      <c r="G29" s="188">
        <f t="shared" si="6"/>
        <v>6400</v>
      </c>
      <c r="H29" s="188">
        <v>0</v>
      </c>
      <c r="I29" s="188">
        <f t="shared" si="7"/>
        <v>0</v>
      </c>
      <c r="J29" s="188">
        <v>1600</v>
      </c>
      <c r="K29" s="188">
        <f t="shared" si="8"/>
        <v>6400</v>
      </c>
      <c r="L29" s="188">
        <v>21</v>
      </c>
      <c r="M29" s="188">
        <f t="shared" si="9"/>
        <v>7744</v>
      </c>
      <c r="N29" s="188">
        <v>0</v>
      </c>
      <c r="O29" s="188">
        <f t="shared" si="10"/>
        <v>0</v>
      </c>
      <c r="P29" s="188">
        <v>0</v>
      </c>
      <c r="Q29" s="188">
        <f t="shared" si="11"/>
        <v>0</v>
      </c>
      <c r="R29" s="189"/>
      <c r="S29" s="188" t="s">
        <v>86</v>
      </c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87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x14ac:dyDescent="0.2">
      <c r="A30" s="173" t="s">
        <v>81</v>
      </c>
      <c r="B30" s="178" t="s">
        <v>56</v>
      </c>
      <c r="C30" s="199" t="s">
        <v>57</v>
      </c>
      <c r="D30" s="180"/>
      <c r="E30" s="184"/>
      <c r="F30" s="190"/>
      <c r="G30" s="190">
        <f>SUM(G31:G35)</f>
        <v>117643</v>
      </c>
      <c r="H30" s="190"/>
      <c r="I30" s="190">
        <f>SUM(I31:I35)</f>
        <v>0</v>
      </c>
      <c r="J30" s="190"/>
      <c r="K30" s="190">
        <f>SUM(K31:K35)</f>
        <v>117643</v>
      </c>
      <c r="L30" s="190"/>
      <c r="M30" s="190">
        <f>SUM(M31:M35)</f>
        <v>142348.03</v>
      </c>
      <c r="N30" s="190"/>
      <c r="O30" s="190">
        <f>SUM(O31:O35)</f>
        <v>0</v>
      </c>
      <c r="P30" s="190"/>
      <c r="Q30" s="190">
        <f>SUM(Q31:Q35)</f>
        <v>0</v>
      </c>
      <c r="R30" s="191"/>
      <c r="S30" s="190"/>
      <c r="AE30" t="s">
        <v>82</v>
      </c>
    </row>
    <row r="31" spans="1:60" outlineLevel="1" x14ac:dyDescent="0.2">
      <c r="A31" s="167">
        <v>20</v>
      </c>
      <c r="B31" s="177" t="s">
        <v>128</v>
      </c>
      <c r="C31" s="198" t="s">
        <v>129</v>
      </c>
      <c r="D31" s="179" t="s">
        <v>85</v>
      </c>
      <c r="E31" s="183">
        <v>1</v>
      </c>
      <c r="F31" s="188">
        <v>34601</v>
      </c>
      <c r="G31" s="188">
        <f>ROUND(E31*F31,2)</f>
        <v>34601</v>
      </c>
      <c r="H31" s="188">
        <v>0</v>
      </c>
      <c r="I31" s="188">
        <f>ROUND(E31*H31,2)</f>
        <v>0</v>
      </c>
      <c r="J31" s="188">
        <v>34601</v>
      </c>
      <c r="K31" s="188">
        <f>ROUND(E31*J31,2)</f>
        <v>34601</v>
      </c>
      <c r="L31" s="188">
        <v>21</v>
      </c>
      <c r="M31" s="188">
        <f>G31*(1+L31/100)</f>
        <v>41867.21</v>
      </c>
      <c r="N31" s="188">
        <v>0</v>
      </c>
      <c r="O31" s="188">
        <f>ROUND(E31*N31,2)</f>
        <v>0</v>
      </c>
      <c r="P31" s="188">
        <v>0</v>
      </c>
      <c r="Q31" s="188">
        <f>ROUND(E31*P31,2)</f>
        <v>0</v>
      </c>
      <c r="R31" s="189"/>
      <c r="S31" s="188" t="s">
        <v>86</v>
      </c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87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>
        <v>21</v>
      </c>
      <c r="B32" s="177" t="s">
        <v>130</v>
      </c>
      <c r="C32" s="198" t="s">
        <v>131</v>
      </c>
      <c r="D32" s="179" t="s">
        <v>85</v>
      </c>
      <c r="E32" s="183">
        <v>1</v>
      </c>
      <c r="F32" s="188">
        <v>15225</v>
      </c>
      <c r="G32" s="188">
        <f>ROUND(E32*F32,2)</f>
        <v>15225</v>
      </c>
      <c r="H32" s="188">
        <v>0</v>
      </c>
      <c r="I32" s="188">
        <f>ROUND(E32*H32,2)</f>
        <v>0</v>
      </c>
      <c r="J32" s="188">
        <v>15225</v>
      </c>
      <c r="K32" s="188">
        <f>ROUND(E32*J32,2)</f>
        <v>15225</v>
      </c>
      <c r="L32" s="188">
        <v>21</v>
      </c>
      <c r="M32" s="188">
        <f>G32*(1+L32/100)</f>
        <v>18422.25</v>
      </c>
      <c r="N32" s="188">
        <v>0</v>
      </c>
      <c r="O32" s="188">
        <f>ROUND(E32*N32,2)</f>
        <v>0</v>
      </c>
      <c r="P32" s="188">
        <v>0</v>
      </c>
      <c r="Q32" s="188">
        <f>ROUND(E32*P32,2)</f>
        <v>0</v>
      </c>
      <c r="R32" s="189"/>
      <c r="S32" s="188" t="s">
        <v>86</v>
      </c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87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>
        <v>22</v>
      </c>
      <c r="B33" s="177" t="s">
        <v>132</v>
      </c>
      <c r="C33" s="198" t="s">
        <v>133</v>
      </c>
      <c r="D33" s="179" t="s">
        <v>85</v>
      </c>
      <c r="E33" s="183">
        <v>1</v>
      </c>
      <c r="F33" s="188">
        <v>15225</v>
      </c>
      <c r="G33" s="188">
        <f>ROUND(E33*F33,2)</f>
        <v>15225</v>
      </c>
      <c r="H33" s="188">
        <v>0</v>
      </c>
      <c r="I33" s="188">
        <f>ROUND(E33*H33,2)</f>
        <v>0</v>
      </c>
      <c r="J33" s="188">
        <v>15225</v>
      </c>
      <c r="K33" s="188">
        <f>ROUND(E33*J33,2)</f>
        <v>15225</v>
      </c>
      <c r="L33" s="188">
        <v>21</v>
      </c>
      <c r="M33" s="188">
        <f>G33*(1+L33/100)</f>
        <v>18422.25</v>
      </c>
      <c r="N33" s="188">
        <v>0</v>
      </c>
      <c r="O33" s="188">
        <f>ROUND(E33*N33,2)</f>
        <v>0</v>
      </c>
      <c r="P33" s="188">
        <v>0</v>
      </c>
      <c r="Q33" s="188">
        <f>ROUND(E33*P33,2)</f>
        <v>0</v>
      </c>
      <c r="R33" s="189"/>
      <c r="S33" s="188" t="s">
        <v>86</v>
      </c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87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>
        <v>23</v>
      </c>
      <c r="B34" s="177" t="s">
        <v>134</v>
      </c>
      <c r="C34" s="198" t="s">
        <v>135</v>
      </c>
      <c r="D34" s="179" t="s">
        <v>85</v>
      </c>
      <c r="E34" s="183">
        <v>4</v>
      </c>
      <c r="F34" s="188">
        <v>11072</v>
      </c>
      <c r="G34" s="188">
        <f>ROUND(E34*F34,2)</f>
        <v>44288</v>
      </c>
      <c r="H34" s="188">
        <v>0</v>
      </c>
      <c r="I34" s="188">
        <f>ROUND(E34*H34,2)</f>
        <v>0</v>
      </c>
      <c r="J34" s="188">
        <v>11072</v>
      </c>
      <c r="K34" s="188">
        <f>ROUND(E34*J34,2)</f>
        <v>44288</v>
      </c>
      <c r="L34" s="188">
        <v>21</v>
      </c>
      <c r="M34" s="188">
        <f>G34*(1+L34/100)</f>
        <v>53588.479999999996</v>
      </c>
      <c r="N34" s="188">
        <v>0</v>
      </c>
      <c r="O34" s="188">
        <f>ROUND(E34*N34,2)</f>
        <v>0</v>
      </c>
      <c r="P34" s="188">
        <v>0</v>
      </c>
      <c r="Q34" s="188">
        <f>ROUND(E34*P34,2)</f>
        <v>0</v>
      </c>
      <c r="R34" s="189"/>
      <c r="S34" s="188" t="s">
        <v>86</v>
      </c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87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92">
        <v>24</v>
      </c>
      <c r="B35" s="193" t="s">
        <v>136</v>
      </c>
      <c r="C35" s="201" t="s">
        <v>137</v>
      </c>
      <c r="D35" s="194" t="s">
        <v>85</v>
      </c>
      <c r="E35" s="195">
        <v>1</v>
      </c>
      <c r="F35" s="196">
        <v>8304</v>
      </c>
      <c r="G35" s="196">
        <f>ROUND(E35*F35,2)</f>
        <v>8304</v>
      </c>
      <c r="H35" s="196">
        <v>0</v>
      </c>
      <c r="I35" s="196">
        <f>ROUND(E35*H35,2)</f>
        <v>0</v>
      </c>
      <c r="J35" s="196">
        <v>8304</v>
      </c>
      <c r="K35" s="196">
        <f>ROUND(E35*J35,2)</f>
        <v>8304</v>
      </c>
      <c r="L35" s="196">
        <v>21</v>
      </c>
      <c r="M35" s="196">
        <f>G35*(1+L35/100)</f>
        <v>10047.84</v>
      </c>
      <c r="N35" s="196">
        <v>0</v>
      </c>
      <c r="O35" s="196">
        <f>ROUND(E35*N35,2)</f>
        <v>0</v>
      </c>
      <c r="P35" s="196">
        <v>0</v>
      </c>
      <c r="Q35" s="196">
        <f>ROUND(E35*P35,2)</f>
        <v>0</v>
      </c>
      <c r="R35" s="197"/>
      <c r="S35" s="196" t="s">
        <v>86</v>
      </c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87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x14ac:dyDescent="0.2">
      <c r="A36" s="6"/>
      <c r="B36" s="7" t="s">
        <v>138</v>
      </c>
      <c r="C36" s="202" t="s">
        <v>138</v>
      </c>
      <c r="D36" s="9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AC36">
        <v>15</v>
      </c>
      <c r="AD36">
        <v>21</v>
      </c>
    </row>
    <row r="37" spans="1:60" x14ac:dyDescent="0.2">
      <c r="C37" s="203"/>
      <c r="D37" s="161"/>
      <c r="AE37" t="s">
        <v>139</v>
      </c>
    </row>
    <row r="38" spans="1:60" x14ac:dyDescent="0.2">
      <c r="D38" s="161"/>
    </row>
    <row r="39" spans="1:60" x14ac:dyDescent="0.2">
      <c r="D39" s="161"/>
    </row>
    <row r="40" spans="1:60" x14ac:dyDescent="0.2">
      <c r="D40" s="161"/>
    </row>
    <row r="41" spans="1:60" x14ac:dyDescent="0.2">
      <c r="D41" s="161"/>
    </row>
    <row r="42" spans="1:60" x14ac:dyDescent="0.2">
      <c r="D42" s="161"/>
    </row>
    <row r="43" spans="1:60" x14ac:dyDescent="0.2">
      <c r="D43" s="161"/>
    </row>
    <row r="44" spans="1:60" x14ac:dyDescent="0.2">
      <c r="D44" s="161"/>
    </row>
    <row r="45" spans="1:60" x14ac:dyDescent="0.2">
      <c r="D45" s="161"/>
    </row>
    <row r="46" spans="1:60" x14ac:dyDescent="0.2">
      <c r="D46" s="161"/>
    </row>
    <row r="47" spans="1:60" x14ac:dyDescent="0.2">
      <c r="D47" s="161"/>
    </row>
    <row r="48" spans="1:60" x14ac:dyDescent="0.2">
      <c r="D48" s="161"/>
    </row>
    <row r="49" spans="4:4" x14ac:dyDescent="0.2">
      <c r="D49" s="161"/>
    </row>
    <row r="50" spans="4:4" x14ac:dyDescent="0.2">
      <c r="D50" s="161"/>
    </row>
    <row r="51" spans="4:4" x14ac:dyDescent="0.2">
      <c r="D51" s="161"/>
    </row>
    <row r="52" spans="4:4" x14ac:dyDescent="0.2">
      <c r="D52" s="161"/>
    </row>
    <row r="53" spans="4:4" x14ac:dyDescent="0.2">
      <c r="D53" s="161"/>
    </row>
    <row r="54" spans="4:4" x14ac:dyDescent="0.2">
      <c r="D54" s="161"/>
    </row>
    <row r="55" spans="4:4" x14ac:dyDescent="0.2">
      <c r="D55" s="161"/>
    </row>
    <row r="56" spans="4:4" x14ac:dyDescent="0.2">
      <c r="D56" s="161"/>
    </row>
    <row r="57" spans="4:4" x14ac:dyDescent="0.2">
      <c r="D57" s="161"/>
    </row>
    <row r="58" spans="4:4" x14ac:dyDescent="0.2">
      <c r="D58" s="161"/>
    </row>
    <row r="59" spans="4:4" x14ac:dyDescent="0.2">
      <c r="D59" s="161"/>
    </row>
    <row r="60" spans="4:4" x14ac:dyDescent="0.2">
      <c r="D60" s="161"/>
    </row>
    <row r="61" spans="4:4" x14ac:dyDescent="0.2">
      <c r="D61" s="161"/>
    </row>
    <row r="62" spans="4:4" x14ac:dyDescent="0.2">
      <c r="D62" s="161"/>
    </row>
    <row r="63" spans="4:4" x14ac:dyDescent="0.2">
      <c r="D63" s="161"/>
    </row>
    <row r="64" spans="4:4" x14ac:dyDescent="0.2">
      <c r="D64" s="161"/>
    </row>
    <row r="65" spans="4:4" x14ac:dyDescent="0.2">
      <c r="D65" s="161"/>
    </row>
    <row r="66" spans="4:4" x14ac:dyDescent="0.2">
      <c r="D66" s="161"/>
    </row>
    <row r="67" spans="4:4" x14ac:dyDescent="0.2">
      <c r="D67" s="161"/>
    </row>
    <row r="68" spans="4:4" x14ac:dyDescent="0.2">
      <c r="D68" s="161"/>
    </row>
    <row r="69" spans="4:4" x14ac:dyDescent="0.2">
      <c r="D69" s="161"/>
    </row>
    <row r="70" spans="4:4" x14ac:dyDescent="0.2">
      <c r="D70" s="161"/>
    </row>
    <row r="71" spans="4:4" x14ac:dyDescent="0.2">
      <c r="D71" s="161"/>
    </row>
    <row r="72" spans="4:4" x14ac:dyDescent="0.2">
      <c r="D72" s="161"/>
    </row>
    <row r="73" spans="4:4" x14ac:dyDescent="0.2">
      <c r="D73" s="161"/>
    </row>
    <row r="74" spans="4:4" x14ac:dyDescent="0.2">
      <c r="D74" s="161"/>
    </row>
    <row r="75" spans="4:4" x14ac:dyDescent="0.2">
      <c r="D75" s="161"/>
    </row>
    <row r="76" spans="4:4" x14ac:dyDescent="0.2">
      <c r="D76" s="161"/>
    </row>
    <row r="77" spans="4:4" x14ac:dyDescent="0.2">
      <c r="D77" s="161"/>
    </row>
    <row r="78" spans="4:4" x14ac:dyDescent="0.2">
      <c r="D78" s="161"/>
    </row>
    <row r="79" spans="4:4" x14ac:dyDescent="0.2">
      <c r="D79" s="161"/>
    </row>
    <row r="80" spans="4:4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08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2014-12-07T11:34:00Z</dcterms:modified>
</cp:coreProperties>
</file>